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792" windowWidth="14940" windowHeight="916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'Sheet1'!$A$1:$P$33</definedName>
  </definedNames>
  <calcPr fullCalcOnLoad="1"/>
</workbook>
</file>

<file path=xl/sharedStrings.xml><?xml version="1.0" encoding="utf-8"?>
<sst xmlns="http://schemas.openxmlformats.org/spreadsheetml/2006/main" count="37" uniqueCount="37">
  <si>
    <t>Concentrations of NaOH in moles/L*</t>
  </si>
  <si>
    <t>* from the titration of 25.00 mL of ~0.1 M sulfamic acid primary standard solutions using phenolphthalein end-points</t>
  </si>
  <si>
    <t xml:space="preserve">student </t>
  </si>
  <si>
    <t>std dev (M)</t>
  </si>
  <si>
    <t>95% CI (M)</t>
  </si>
  <si>
    <t>mean [NaOH] (M)</t>
  </si>
  <si>
    <t>[NaOH] (M)</t>
  </si>
  <si>
    <t xml:space="preserve">STANDARDIZATION OF NaOH </t>
  </si>
  <si>
    <t>(INTRO LAB EXERCISE, Sept 7, 2012)</t>
  </si>
  <si>
    <t>mean=</t>
  </si>
  <si>
    <t>stdev=</t>
  </si>
  <si>
    <t>n=</t>
  </si>
  <si>
    <t>df=</t>
  </si>
  <si>
    <t>conf level=</t>
  </si>
  <si>
    <t>t value=</t>
  </si>
  <si>
    <t>conf int=</t>
  </si>
  <si>
    <t>see Figure 4-6, page 75 (textbook)</t>
  </si>
  <si>
    <t>rel std dev (%)</t>
  </si>
  <si>
    <t>AVERAGE(B6:B22)</t>
  </si>
  <si>
    <t>STDEV(B6:B22)</t>
  </si>
  <si>
    <t>COUNT(B6:B22)</t>
  </si>
  <si>
    <t>E8-1</t>
  </si>
  <si>
    <t>user input</t>
  </si>
  <si>
    <t>TINV(1-E10,E9)</t>
  </si>
  <si>
    <t>E11*E7/SQRT(E8)</t>
  </si>
  <si>
    <t>potential outlier=</t>
  </si>
  <si>
    <t>stdev=0.0039</t>
  </si>
  <si>
    <t>suspect-mean=0.1089-0.09760</t>
  </si>
  <si>
    <t>Grubbs Test for Outlier</t>
  </si>
  <si>
    <r>
      <t>G</t>
    </r>
    <r>
      <rPr>
        <vertAlign val="subscript"/>
        <sz val="11"/>
        <rFont val="Arial"/>
        <family val="2"/>
      </rPr>
      <t>calc</t>
    </r>
    <r>
      <rPr>
        <sz val="11"/>
        <rFont val="Arial"/>
        <family val="2"/>
      </rPr>
      <t xml:space="preserve"> = H19/H20</t>
    </r>
  </si>
  <si>
    <t>http://www.lithoguru.com/scientist/statistics/Grubbs%20Test%20Critical%20Values.pdf</t>
  </si>
  <si>
    <r>
      <t>G</t>
    </r>
    <r>
      <rPr>
        <vertAlign val="subscript"/>
        <sz val="11"/>
        <rFont val="Arial"/>
        <family val="2"/>
      </rPr>
      <t>tab</t>
    </r>
    <r>
      <rPr>
        <sz val="11"/>
        <rFont val="Arial"/>
        <family val="2"/>
      </rPr>
      <t xml:space="preserve"> (n=17) at 95%</t>
    </r>
  </si>
  <si>
    <t>Therefore, reject value = 0.1089</t>
  </si>
  <si>
    <r>
      <t>Value used in subsequent calculations with associated stdev [NaOH] = 0.0969</t>
    </r>
    <r>
      <rPr>
        <b/>
        <vertAlign val="subscript"/>
        <sz val="12"/>
        <rFont val="Arial"/>
        <family val="2"/>
      </rPr>
      <t>0</t>
    </r>
    <r>
      <rPr>
        <b/>
        <sz val="12"/>
        <rFont val="Arial"/>
        <family val="2"/>
      </rPr>
      <t xml:space="preserve"> +/- 0.0027 moles/L</t>
    </r>
  </si>
  <si>
    <t>Value reported if this is the final answer with associated 95% confidence interval [NaOH] = 0.0696 +/- 0.001 moles/L</t>
  </si>
  <si>
    <r>
      <t>Reject if G</t>
    </r>
    <r>
      <rPr>
        <vertAlign val="subscript"/>
        <sz val="11"/>
        <rFont val="Arial"/>
        <family val="2"/>
      </rPr>
      <t>calc</t>
    </r>
    <r>
      <rPr>
        <sz val="11"/>
        <rFont val="Arial"/>
        <family val="2"/>
      </rPr>
      <t xml:space="preserve"> &gt; G</t>
    </r>
    <r>
      <rPr>
        <vertAlign val="subscript"/>
        <sz val="11"/>
        <rFont val="Arial"/>
        <family val="2"/>
      </rPr>
      <t>tab</t>
    </r>
  </si>
  <si>
    <t>Recalculate mean, std dev, RSD and CI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</si>
</sst>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0.00000000"/>
    <numFmt numFmtId="175" formatCode="0.0000000"/>
    <numFmt numFmtId="176" formatCode="0.000000"/>
    <numFmt numFmtId="177" formatCode="0.00000"/>
    <numFmt numFmtId="178" formatCode="0.0"/>
    <numFmt numFmtId="179" formatCode="0.0%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vertAlign val="subscript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i/>
      <sz val="11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vertAlign val="subscript"/>
      <sz val="11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73" fontId="8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7" fontId="8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173" fontId="3" fillId="0" borderId="0" xfId="0" applyNumberFormat="1" applyFont="1" applyBorder="1" applyAlignment="1">
      <alignment/>
    </xf>
    <xf numFmtId="173" fontId="8" fillId="0" borderId="0" xfId="0" applyNumberFormat="1" applyFont="1" applyBorder="1" applyAlignment="1">
      <alignment horizontal="center"/>
    </xf>
    <xf numFmtId="177" fontId="3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73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6" fontId="3" fillId="0" borderId="10" xfId="0" applyNumberFormat="1" applyFont="1" applyBorder="1" applyAlignment="1">
      <alignment horizontal="center"/>
    </xf>
    <xf numFmtId="177" fontId="8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173" fontId="9" fillId="0" borderId="0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73" fontId="3" fillId="0" borderId="0" xfId="0" applyNumberFormat="1" applyFont="1" applyBorder="1" applyAlignment="1">
      <alignment horizontal="left"/>
    </xf>
    <xf numFmtId="177" fontId="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2" fontId="8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PageLayoutView="0" workbookViewId="0" topLeftCell="A1">
      <selection activeCell="A1" sqref="A1:P33"/>
    </sheetView>
  </sheetViews>
  <sheetFormatPr defaultColWidth="9.140625" defaultRowHeight="12.75"/>
  <cols>
    <col min="1" max="1" width="18.57421875" style="0" customWidth="1"/>
    <col min="2" max="2" width="17.421875" style="0" customWidth="1"/>
    <col min="4" max="4" width="10.7109375" style="0" customWidth="1"/>
    <col min="5" max="5" width="13.7109375" style="0" customWidth="1"/>
    <col min="6" max="6" width="25.8515625" style="0" customWidth="1"/>
    <col min="7" max="7" width="28.421875" style="0" customWidth="1"/>
  </cols>
  <sheetData>
    <row r="1" ht="15">
      <c r="A1" s="1" t="s">
        <v>7</v>
      </c>
    </row>
    <row r="2" ht="15">
      <c r="A2" s="2" t="s">
        <v>8</v>
      </c>
    </row>
    <row r="3" ht="15">
      <c r="A3" s="1"/>
    </row>
    <row r="4" ht="15">
      <c r="A4" s="2" t="s">
        <v>0</v>
      </c>
    </row>
    <row r="5" spans="1:12" ht="13.5">
      <c r="A5" s="4" t="s">
        <v>2</v>
      </c>
      <c r="B5" s="15" t="s">
        <v>6</v>
      </c>
      <c r="C5" s="10"/>
      <c r="D5" s="10"/>
      <c r="E5" s="11"/>
      <c r="F5" s="11"/>
      <c r="G5" s="11"/>
      <c r="L5" s="19"/>
    </row>
    <row r="6" spans="1:12" ht="14.25">
      <c r="A6" s="6">
        <v>1</v>
      </c>
      <c r="B6" s="14">
        <v>0.09196</v>
      </c>
      <c r="C6" s="12"/>
      <c r="D6" s="12" t="s">
        <v>9</v>
      </c>
      <c r="E6" s="21">
        <f>AVERAGE(B6:B22)</f>
        <v>0.09760170588235295</v>
      </c>
      <c r="F6" s="13"/>
      <c r="G6" s="24" t="s">
        <v>18</v>
      </c>
      <c r="L6" s="12"/>
    </row>
    <row r="7" spans="1:12" ht="14.25">
      <c r="A7" s="6">
        <v>2</v>
      </c>
      <c r="B7" s="14">
        <v>0.09618</v>
      </c>
      <c r="C7" s="12"/>
      <c r="D7" s="12" t="s">
        <v>10</v>
      </c>
      <c r="E7" s="13">
        <f>STDEV(B6:B22)</f>
        <v>0.003940429382768867</v>
      </c>
      <c r="F7" s="13"/>
      <c r="G7" s="24" t="s">
        <v>19</v>
      </c>
      <c r="L7" s="12"/>
    </row>
    <row r="8" spans="1:12" ht="14.25">
      <c r="A8" s="6">
        <v>3</v>
      </c>
      <c r="B8" s="14">
        <v>0.09824</v>
      </c>
      <c r="C8" s="12"/>
      <c r="D8" s="12" t="s">
        <v>11</v>
      </c>
      <c r="E8" s="22">
        <f>COUNT(B6:B22)</f>
        <v>17</v>
      </c>
      <c r="F8" s="13"/>
      <c r="G8" s="24" t="s">
        <v>20</v>
      </c>
      <c r="L8" s="12"/>
    </row>
    <row r="9" spans="1:12" ht="14.25">
      <c r="A9" s="6">
        <v>4</v>
      </c>
      <c r="B9" s="20">
        <v>0.094127</v>
      </c>
      <c r="C9" s="12"/>
      <c r="D9" s="12" t="s">
        <v>12</v>
      </c>
      <c r="E9" s="22">
        <f>E8-1</f>
        <v>16</v>
      </c>
      <c r="F9" s="13"/>
      <c r="G9" s="24" t="s">
        <v>21</v>
      </c>
      <c r="L9" s="12"/>
    </row>
    <row r="10" spans="1:12" ht="14.25">
      <c r="A10" s="6">
        <v>5</v>
      </c>
      <c r="B10" s="14">
        <v>0.09874</v>
      </c>
      <c r="C10" s="12"/>
      <c r="D10" s="12" t="s">
        <v>13</v>
      </c>
      <c r="E10" s="23">
        <v>0.95</v>
      </c>
      <c r="F10" s="13"/>
      <c r="G10" s="24" t="s">
        <v>22</v>
      </c>
      <c r="L10" s="12"/>
    </row>
    <row r="11" spans="1:12" ht="14.25">
      <c r="A11" s="6">
        <v>6</v>
      </c>
      <c r="B11" s="14">
        <v>0.0917</v>
      </c>
      <c r="C11" s="12"/>
      <c r="D11" s="12" t="s">
        <v>14</v>
      </c>
      <c r="E11" s="23">
        <f>TINV(1-E10,E9)</f>
        <v>2.119905299221255</v>
      </c>
      <c r="F11" s="13"/>
      <c r="G11" s="24" t="s">
        <v>23</v>
      </c>
      <c r="L11" s="12"/>
    </row>
    <row r="12" spans="1:12" ht="14.25">
      <c r="A12" s="6">
        <v>7</v>
      </c>
      <c r="B12" s="20">
        <v>0.099224</v>
      </c>
      <c r="C12" s="12"/>
      <c r="D12" s="12" t="s">
        <v>15</v>
      </c>
      <c r="E12" s="13">
        <f>E11*E7/SQRT(E8)</f>
        <v>0.002025981841900422</v>
      </c>
      <c r="F12" s="13"/>
      <c r="G12" s="24" t="s">
        <v>24</v>
      </c>
      <c r="L12" s="12"/>
    </row>
    <row r="13" spans="1:12" ht="13.5">
      <c r="A13" s="6">
        <v>8</v>
      </c>
      <c r="B13" s="14">
        <v>0.0987</v>
      </c>
      <c r="C13" s="12"/>
      <c r="D13" s="12"/>
      <c r="E13" s="13"/>
      <c r="F13" s="13"/>
      <c r="G13" s="13"/>
      <c r="L13" s="12"/>
    </row>
    <row r="14" spans="1:12" ht="13.5">
      <c r="A14" s="6">
        <v>9</v>
      </c>
      <c r="B14" s="14">
        <v>0.09922</v>
      </c>
      <c r="C14" s="12"/>
      <c r="D14" s="12" t="s">
        <v>16</v>
      </c>
      <c r="E14" s="13"/>
      <c r="F14" s="13"/>
      <c r="G14" s="13"/>
      <c r="L14" s="12"/>
    </row>
    <row r="15" spans="1:12" ht="13.5">
      <c r="A15" s="6">
        <v>10</v>
      </c>
      <c r="B15" s="14">
        <v>0.0989</v>
      </c>
      <c r="C15" s="12"/>
      <c r="D15" s="12"/>
      <c r="E15" s="13"/>
      <c r="F15" s="13"/>
      <c r="G15" s="13"/>
      <c r="L15" s="12"/>
    </row>
    <row r="16" spans="1:12" ht="13.5">
      <c r="A16" s="6">
        <v>11</v>
      </c>
      <c r="B16" s="14">
        <v>0.09901</v>
      </c>
      <c r="C16" s="12"/>
      <c r="D16" s="12"/>
      <c r="E16" s="13"/>
      <c r="F16" s="13"/>
      <c r="G16" s="13"/>
      <c r="L16" s="12"/>
    </row>
    <row r="17" spans="1:12" ht="13.5">
      <c r="A17" s="6">
        <v>12</v>
      </c>
      <c r="B17" s="14">
        <v>0.09351</v>
      </c>
      <c r="C17" s="12"/>
      <c r="G17" s="32" t="s">
        <v>28</v>
      </c>
      <c r="L17" s="12"/>
    </row>
    <row r="18" spans="1:12" ht="13.5">
      <c r="A18" s="6">
        <v>13</v>
      </c>
      <c r="B18" s="14">
        <v>0.0982</v>
      </c>
      <c r="C18" s="12"/>
      <c r="E18" s="13"/>
      <c r="F18" s="13"/>
      <c r="G18" s="12" t="s">
        <v>25</v>
      </c>
      <c r="H18" s="26">
        <v>0.1089</v>
      </c>
      <c r="L18" s="12"/>
    </row>
    <row r="19" spans="1:12" ht="13.5">
      <c r="A19" s="6">
        <v>14</v>
      </c>
      <c r="B19" s="14">
        <v>0.1089</v>
      </c>
      <c r="C19" s="12"/>
      <c r="D19" s="12"/>
      <c r="E19" s="13"/>
      <c r="F19" s="13"/>
      <c r="G19" s="27" t="s">
        <v>27</v>
      </c>
      <c r="H19" s="28">
        <f>B19-B24</f>
        <v>0.011298294117647045</v>
      </c>
      <c r="L19" s="12"/>
    </row>
    <row r="20" spans="1:12" ht="13.5">
      <c r="A20" s="6">
        <v>15</v>
      </c>
      <c r="B20" s="14">
        <v>0.09932</v>
      </c>
      <c r="C20" s="12"/>
      <c r="D20" s="12"/>
      <c r="E20" s="13"/>
      <c r="F20" s="13"/>
      <c r="G20" s="12" t="s">
        <v>26</v>
      </c>
      <c r="H20" s="25">
        <f>E7</f>
        <v>0.003940429382768867</v>
      </c>
      <c r="L20" s="12"/>
    </row>
    <row r="21" spans="1:12" ht="13.5">
      <c r="A21" s="6">
        <v>16</v>
      </c>
      <c r="B21" s="20">
        <v>0.098428</v>
      </c>
      <c r="C21" s="12"/>
      <c r="D21" s="12"/>
      <c r="E21" s="13"/>
      <c r="F21" s="13"/>
      <c r="G21" s="13"/>
      <c r="L21" s="12"/>
    </row>
    <row r="22" spans="1:12" ht="15.75">
      <c r="A22" s="6">
        <v>17</v>
      </c>
      <c r="B22" s="14">
        <v>0.09487</v>
      </c>
      <c r="C22" s="12"/>
      <c r="D22" s="12"/>
      <c r="E22" s="13"/>
      <c r="F22" s="13"/>
      <c r="G22" s="27" t="s">
        <v>29</v>
      </c>
      <c r="H22" s="31">
        <f>H19/H20</f>
        <v>2.867274862748065</v>
      </c>
      <c r="L22" s="12"/>
    </row>
    <row r="23" spans="1:12" ht="15.75">
      <c r="A23" s="8" t="s">
        <v>1</v>
      </c>
      <c r="B23" s="3"/>
      <c r="C23" s="3"/>
      <c r="D23" s="3"/>
      <c r="E23" s="3"/>
      <c r="F23" s="3"/>
      <c r="G23" s="3" t="s">
        <v>31</v>
      </c>
      <c r="H23" s="31">
        <v>2.475</v>
      </c>
      <c r="I23" s="29" t="s">
        <v>30</v>
      </c>
      <c r="L23" s="12"/>
    </row>
    <row r="24" spans="1:12" ht="15.75">
      <c r="A24" s="5" t="s">
        <v>5</v>
      </c>
      <c r="B24" s="9">
        <f>AVERAGE(B6:B22)</f>
        <v>0.09760170588235295</v>
      </c>
      <c r="C24" s="3"/>
      <c r="F24" s="3"/>
      <c r="G24" s="3" t="s">
        <v>35</v>
      </c>
      <c r="L24" s="12"/>
    </row>
    <row r="25" spans="1:12" ht="13.5">
      <c r="A25" s="5" t="s">
        <v>3</v>
      </c>
      <c r="B25" s="7">
        <f>STDEV(B6:B22)</f>
        <v>0.003940429382768867</v>
      </c>
      <c r="C25" s="3"/>
      <c r="F25" s="3"/>
      <c r="G25" s="3" t="s">
        <v>32</v>
      </c>
      <c r="L25" s="12"/>
    </row>
    <row r="26" spans="1:12" ht="13.5">
      <c r="A26" s="5" t="s">
        <v>17</v>
      </c>
      <c r="B26" s="16">
        <f>B25/B24*100</f>
        <v>4.037254622904417</v>
      </c>
      <c r="C26" s="3"/>
      <c r="F26" s="3"/>
      <c r="G26" s="3" t="s">
        <v>36</v>
      </c>
      <c r="L26" s="12"/>
    </row>
    <row r="27" spans="1:12" ht="13.5">
      <c r="A27" s="5" t="s">
        <v>4</v>
      </c>
      <c r="B27" s="7">
        <f>(B25*2.12)/(17)^0.5</f>
        <v>0.002026072346914123</v>
      </c>
      <c r="C27" s="3"/>
      <c r="F27" s="3"/>
      <c r="G27" s="3"/>
      <c r="L27" s="12"/>
    </row>
    <row r="28" spans="1:12" ht="15">
      <c r="A28" s="2"/>
      <c r="B28" s="2"/>
      <c r="C28" s="2"/>
      <c r="D28" s="2"/>
      <c r="E28" s="2"/>
      <c r="F28" s="2"/>
      <c r="G28" s="2"/>
      <c r="L28" s="12"/>
    </row>
    <row r="29" spans="1:12" ht="15">
      <c r="A29" s="2"/>
      <c r="B29" s="2"/>
      <c r="C29" s="2"/>
      <c r="D29" s="2"/>
      <c r="E29" s="2"/>
      <c r="F29" s="2"/>
      <c r="G29" s="2"/>
      <c r="L29" s="12"/>
    </row>
    <row r="30" spans="1:12" ht="18">
      <c r="A30" s="1" t="s">
        <v>33</v>
      </c>
      <c r="B30" s="2"/>
      <c r="C30" s="2"/>
      <c r="D30" s="2"/>
      <c r="E30" s="2"/>
      <c r="F30" s="2"/>
      <c r="G30" s="2"/>
      <c r="L30" s="12"/>
    </row>
    <row r="31" spans="1:12" ht="15">
      <c r="A31" s="30" t="s">
        <v>34</v>
      </c>
      <c r="B31" s="2"/>
      <c r="C31" s="2"/>
      <c r="D31" s="2"/>
      <c r="E31" s="2"/>
      <c r="F31" s="2"/>
      <c r="G31" s="2"/>
      <c r="L31" s="12"/>
    </row>
    <row r="32" spans="2:12" ht="15">
      <c r="B32" s="2"/>
      <c r="C32" s="2"/>
      <c r="D32" s="2"/>
      <c r="E32" s="2"/>
      <c r="F32" s="2"/>
      <c r="G32" s="2"/>
      <c r="L32" s="12"/>
    </row>
    <row r="33" spans="2:12" ht="15">
      <c r="B33" s="2"/>
      <c r="C33" s="2"/>
      <c r="D33" s="2"/>
      <c r="E33" s="2"/>
      <c r="F33" s="2"/>
      <c r="G33" s="2"/>
      <c r="L33" s="12"/>
    </row>
    <row r="34" ht="13.5">
      <c r="L34" s="12"/>
    </row>
    <row r="35" ht="13.5">
      <c r="L35" s="12"/>
    </row>
    <row r="37" spans="11:12" ht="15">
      <c r="K37" s="17"/>
      <c r="L37" s="18"/>
    </row>
    <row r="38" spans="11:12" ht="15">
      <c r="K38" s="17"/>
      <c r="L38" s="18"/>
    </row>
    <row r="39" spans="11:12" ht="15">
      <c r="K39" s="17"/>
      <c r="L39" s="18"/>
    </row>
  </sheetData>
  <sheetProtection/>
  <printOptions/>
  <pageMargins left="0.75" right="0.75" top="1" bottom="1" header="0.5" footer="0.5"/>
  <pageSetup fitToHeight="1" fitToWidth="1" horizontalDpi="600" verticalDpi="600" orientation="landscape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Malaspina University-College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kroghe</dc:creator>
  <cp:keywords/>
  <dc:description/>
  <cp:lastModifiedBy>Erik Krogh</cp:lastModifiedBy>
  <cp:lastPrinted>2018-09-07T18:22:41Z</cp:lastPrinted>
  <dcterms:created xsi:type="dcterms:W3CDTF">2002-02-04T20:53:25Z</dcterms:created>
  <dcterms:modified xsi:type="dcterms:W3CDTF">2018-09-07T18:35:27Z</dcterms:modified>
  <cp:category/>
  <cp:version/>
  <cp:contentType/>
  <cp:contentStatus/>
</cp:coreProperties>
</file>