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total carbonates" sheetId="1" r:id="rId1"/>
    <sheet name="alkalinity" sheetId="2" r:id="rId2"/>
    <sheet name="Sheet3" sheetId="3" r:id="rId3"/>
  </sheets>
  <definedNames>
    <definedName name="_xlnm.Print_Area" localSheetId="1">'alkalinity'!$A$1:$M$65</definedName>
  </definedNames>
  <calcPr fullCalcOnLoad="1"/>
</workbook>
</file>

<file path=xl/sharedStrings.xml><?xml version="1.0" encoding="utf-8"?>
<sst xmlns="http://schemas.openxmlformats.org/spreadsheetml/2006/main" count="21" uniqueCount="13">
  <si>
    <t>pH</t>
  </si>
  <si>
    <t>[H+]</t>
  </si>
  <si>
    <t>Ka1</t>
  </si>
  <si>
    <t>Ka2</t>
  </si>
  <si>
    <t>PCO2</t>
  </si>
  <si>
    <t>KH(CO2)</t>
  </si>
  <si>
    <t>[CO2]</t>
  </si>
  <si>
    <t>Kw</t>
  </si>
  <si>
    <t>log [tot alk]</t>
  </si>
  <si>
    <t>total alk (w[H+])</t>
  </si>
  <si>
    <t>[total carbonate]</t>
  </si>
  <si>
    <t>log [total carbonate]</t>
  </si>
  <si>
    <t>[total alkalinity]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</si>
</sst>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E+00"/>
    <numFmt numFmtId="180" formatCode="0.E+00"/>
  </numFmts>
  <fonts count="15">
    <font>
      <sz val="10"/>
      <name val="Arial"/>
      <family val="0"/>
    </font>
    <font>
      <sz val="15.75"/>
      <name val="Arial"/>
      <family val="0"/>
    </font>
    <font>
      <b/>
      <sz val="15.75"/>
      <name val="Arial"/>
      <family val="0"/>
    </font>
    <font>
      <sz val="15.5"/>
      <name val="Arial"/>
      <family val="0"/>
    </font>
    <font>
      <sz val="19.25"/>
      <name val="Arial"/>
      <family val="0"/>
    </font>
    <font>
      <b/>
      <sz val="18.75"/>
      <name val="Arial"/>
      <family val="0"/>
    </font>
    <font>
      <b/>
      <sz val="19.25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5.5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75"/>
      <name val="Arial"/>
      <family val="2"/>
    </font>
    <font>
      <sz val="13.2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7" fillId="0" borderId="0" xfId="0" applyFont="1" applyAlignment="1">
      <alignment/>
    </xf>
    <xf numFmtId="11" fontId="7" fillId="0" borderId="0" xfId="0" applyNumberFormat="1" applyFont="1" applyAlignment="1">
      <alignment/>
    </xf>
    <xf numFmtId="0" fontId="7" fillId="0" borderId="1" xfId="0" applyFont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log total carbonate vs pH
CaCO3 - CO2(g) - CO2(aq) system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'total carbonates'!$A$3:$A$31</c:f>
              <c:numCache/>
            </c:numRef>
          </c:xVal>
          <c:yVal>
            <c:numRef>
              <c:f>'total carbonates'!$D$3:$D$31</c:f>
              <c:numCache/>
            </c:numRef>
          </c:yVal>
          <c:smooth val="1"/>
        </c:ser>
        <c:axId val="45647975"/>
        <c:axId val="8178592"/>
      </c:scatterChart>
      <c:valAx>
        <c:axId val="45647975"/>
        <c:scaling>
          <c:orientation val="minMax"/>
          <c:max val="12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178592"/>
        <c:crossesAt val="-6"/>
        <c:crossBetween val="midCat"/>
        <c:dispUnits/>
        <c:majorUnit val="2"/>
        <c:minorUnit val="0.5"/>
      </c:valAx>
      <c:valAx>
        <c:axId val="8178592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log [total carbonate]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647975"/>
        <c:crosses val="autoZero"/>
        <c:crossBetween val="midCat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carbonate versus pH for CaCO3 - CO2(g) - CO2(aq) system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'total carbonates'!$A$3:$A$31</c:f>
              <c:numCache/>
            </c:numRef>
          </c:xVal>
          <c:yVal>
            <c:numRef>
              <c:f>'total carbonates'!$C$3:$C$31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'total carbonates'!$A$3:$A$31</c:f>
              <c:numCache/>
            </c:numRef>
          </c:xVal>
          <c:yVal>
            <c:numRef>
              <c:f>'total carbonates'!$C$3:$C$31</c:f>
              <c:numCache/>
            </c:numRef>
          </c:yVal>
          <c:smooth val="1"/>
        </c:ser>
        <c:axId val="6498465"/>
        <c:axId val="58486186"/>
      </c:scatterChart>
      <c:valAx>
        <c:axId val="6498465"/>
        <c:scaling>
          <c:orientation val="minMax"/>
          <c:max val="12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486186"/>
        <c:crosses val="autoZero"/>
        <c:crossBetween val="midCat"/>
        <c:dispUnits/>
        <c:majorUnit val="2"/>
        <c:minorUnit val="1"/>
      </c:valAx>
      <c:valAx>
        <c:axId val="5848618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[total carbonate]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98465"/>
        <c:crosses val="autoZero"/>
        <c:crossBetween val="midCat"/>
        <c:dispUnits/>
        <c:majorUnit val="0.2"/>
        <c:minorUnit val="0.02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log [tot alk] vs pH
CaCO3 - CO2(g) - CO2(aq) system
</a:t>
            </a:r>
          </a:p>
        </c:rich>
      </c:tx>
      <c:layout>
        <c:manualLayout>
          <c:xMode val="factor"/>
          <c:yMode val="factor"/>
          <c:x val="0.03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25"/>
          <c:w val="0.8345"/>
          <c:h val="0.78425"/>
        </c:manualLayout>
      </c:layout>
      <c:scatterChart>
        <c:scatterStyle val="lineMarker"/>
        <c:varyColors val="0"/>
        <c:ser>
          <c:idx val="2"/>
          <c:order val="0"/>
          <c:tx>
            <c:strRef>
              <c:f>alkalinity!$E$2</c:f>
              <c:strCache>
                <c:ptCount val="1"/>
                <c:pt idx="0">
                  <c:v>log [tot alk]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alkalinity!$A$4:$A$31</c:f>
              <c:numCache/>
            </c:numRef>
          </c:xVal>
          <c:yVal>
            <c:numRef>
              <c:f>alkalinity!$E$4:$E$31</c:f>
              <c:numCache/>
            </c:numRef>
          </c:yVal>
          <c:smooth val="0"/>
        </c:ser>
        <c:axId val="56613627"/>
        <c:axId val="39760596"/>
      </c:scatterChart>
      <c:valAx>
        <c:axId val="56613627"/>
        <c:scaling>
          <c:orientation val="minMax"/>
          <c:max val="12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39760596"/>
        <c:crossesAt val="-10"/>
        <c:crossBetween val="midCat"/>
        <c:dispUnits/>
        <c:majorUnit val="2"/>
        <c:minorUnit val="0.5"/>
      </c:valAx>
      <c:valAx>
        <c:axId val="39760596"/>
        <c:scaling>
          <c:orientation val="minMax"/>
          <c:max val="6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"/>
                    <a:ea typeface="Arial"/>
                    <a:cs typeface="Arial"/>
                  </a:rPr>
                  <a:t>log [total alk]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in"/>
        <c:tickLblPos val="nextTo"/>
        <c:crossAx val="56613627"/>
        <c:crosses val="autoZero"/>
        <c:crossBetween val="midCat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latin typeface="Arial"/>
                <a:ea typeface="Arial"/>
                <a:cs typeface="Arial"/>
              </a:rPr>
              <a:t>[total alkalinity] vs pH
CaCO3 - CO2(g) - CO2(aq) system</a:t>
            </a:r>
          </a:p>
        </c:rich>
      </c:tx>
      <c:layout>
        <c:manualLayout>
          <c:xMode val="factor"/>
          <c:yMode val="factor"/>
          <c:x val="0.02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67"/>
          <c:w val="0.8945"/>
          <c:h val="0.75675"/>
        </c:manualLayout>
      </c:layout>
      <c:scatterChart>
        <c:scatterStyle val="lineMarker"/>
        <c:varyColors val="0"/>
        <c:ser>
          <c:idx val="2"/>
          <c:order val="0"/>
          <c:tx>
            <c:strRef>
              <c:f>alkalinity!$D$2</c:f>
              <c:strCache>
                <c:ptCount val="1"/>
                <c:pt idx="0">
                  <c:v>[total alkalinity]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alkalinity!$A$3:$A$31</c:f>
              <c:numCache/>
            </c:numRef>
          </c:xVal>
          <c:yVal>
            <c:numRef>
              <c:f>alkalinity!$D$3:$D$31</c:f>
              <c:numCache/>
            </c:numRef>
          </c:yVal>
          <c:smooth val="1"/>
        </c:ser>
        <c:axId val="22301045"/>
        <c:axId val="66491678"/>
      </c:scatterChart>
      <c:valAx>
        <c:axId val="22301045"/>
        <c:scaling>
          <c:orientation val="minMax"/>
          <c:max val="12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491678"/>
        <c:crosses val="autoZero"/>
        <c:crossBetween val="midCat"/>
        <c:dispUnits/>
        <c:majorUnit val="2"/>
        <c:minorUnit val="1"/>
      </c:valAx>
      <c:valAx>
        <c:axId val="6649167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[alk]T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301045"/>
        <c:crosses val="autoZero"/>
        <c:crossBetween val="midCat"/>
        <c:dispUnits/>
        <c:majorUnit val="0.2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31</xdr:row>
      <xdr:rowOff>57150</xdr:rowOff>
    </xdr:from>
    <xdr:to>
      <xdr:col>9</xdr:col>
      <xdr:colOff>342900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1752600" y="5076825"/>
        <a:ext cx="57912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38100</xdr:rowOff>
    </xdr:from>
    <xdr:to>
      <xdr:col>9</xdr:col>
      <xdr:colOff>323850</xdr:colOff>
      <xdr:row>30</xdr:row>
      <xdr:rowOff>142875</xdr:rowOff>
    </xdr:to>
    <xdr:graphicFrame>
      <xdr:nvGraphicFramePr>
        <xdr:cNvPr id="2" name="Chart 2"/>
        <xdr:cNvGraphicFramePr/>
      </xdr:nvGraphicFramePr>
      <xdr:xfrm>
        <a:off x="3609975" y="1495425"/>
        <a:ext cx="39147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1009650</xdr:colOff>
      <xdr:row>34</xdr:row>
      <xdr:rowOff>114300</xdr:rowOff>
    </xdr:from>
    <xdr:to>
      <xdr:col>12</xdr:col>
      <xdr:colOff>152400</xdr:colOff>
      <xdr:row>64</xdr:row>
      <xdr:rowOff>19050</xdr:rowOff>
    </xdr:to>
    <xdr:graphicFrame>
      <xdr:nvGraphicFramePr>
        <xdr:cNvPr id="1" name="Chart 1"/>
        <xdr:cNvGraphicFramePr/>
      </xdr:nvGraphicFramePr>
      <xdr:xfrm>
        <a:off x="3286125" y="5619750"/>
        <a:ext cx="56959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9</xdr:row>
      <xdr:rowOff>133350</xdr:rowOff>
    </xdr:from>
    <xdr:to>
      <xdr:col>12</xdr:col>
      <xdr:colOff>133350</xdr:colOff>
      <xdr:row>32</xdr:row>
      <xdr:rowOff>95250</xdr:rowOff>
    </xdr:to>
    <xdr:graphicFrame>
      <xdr:nvGraphicFramePr>
        <xdr:cNvPr id="2" name="Chart 2"/>
        <xdr:cNvGraphicFramePr/>
      </xdr:nvGraphicFramePr>
      <xdr:xfrm>
        <a:off x="5381625" y="1590675"/>
        <a:ext cx="35814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1"/>
  <sheetViews>
    <sheetView tabSelected="1" workbookViewId="0" topLeftCell="A27">
      <selection activeCell="A1" sqref="A1:J63"/>
    </sheetView>
  </sheetViews>
  <sheetFormatPr defaultColWidth="9.140625" defaultRowHeight="12.75"/>
  <cols>
    <col min="3" max="3" width="16.28125" style="0" customWidth="1"/>
    <col min="4" max="4" width="19.140625" style="0" customWidth="1"/>
    <col min="5" max="5" width="17.7109375" style="0" customWidth="1"/>
  </cols>
  <sheetData>
    <row r="2" spans="1:8" ht="12.75">
      <c r="A2" s="4" t="s">
        <v>0</v>
      </c>
      <c r="B2" s="4" t="s">
        <v>1</v>
      </c>
      <c r="C2" s="4" t="s">
        <v>10</v>
      </c>
      <c r="D2" s="4" t="s">
        <v>11</v>
      </c>
      <c r="G2" s="2" t="s">
        <v>2</v>
      </c>
      <c r="H2" s="3">
        <v>4.5E-07</v>
      </c>
    </row>
    <row r="3" spans="1:8" ht="12.75">
      <c r="A3" s="7">
        <v>0</v>
      </c>
      <c r="B3" s="8">
        <f>10^-A3</f>
        <v>1</v>
      </c>
      <c r="C3" s="5">
        <f>$H$8+($H$8*$H$2/B3)+($H$8*$H$2*$H$3/B3^2)</f>
        <v>1.219100548595E-05</v>
      </c>
      <c r="D3" s="6">
        <f>LOG(C3)</f>
        <v>-4.913960473299488</v>
      </c>
      <c r="E3" s="1"/>
      <c r="G3" s="2" t="s">
        <v>3</v>
      </c>
      <c r="H3" s="3">
        <v>4.7E-11</v>
      </c>
    </row>
    <row r="4" spans="1:8" ht="12.75">
      <c r="A4" s="7">
        <v>0.5</v>
      </c>
      <c r="B4" s="8">
        <f aca="true" t="shared" si="0" ref="B4:B31">10^-A4</f>
        <v>0.31622776601683794</v>
      </c>
      <c r="C4" s="5">
        <f aca="true" t="shared" si="1" ref="C4:C31">$H$8+($H$8*$H$2/B4)+($H$8*$H$2*$H$3/B4^2)</f>
        <v>1.2191017348097131E-05</v>
      </c>
      <c r="D4" s="6">
        <f aca="true" t="shared" si="2" ref="D4:D31">LOG(C4)</f>
        <v>-4.913960050720519</v>
      </c>
      <c r="G4" s="2" t="s">
        <v>4</v>
      </c>
      <c r="H4" s="3">
        <v>0.000365</v>
      </c>
    </row>
    <row r="5" spans="1:8" ht="12.75">
      <c r="A5" s="7">
        <v>1</v>
      </c>
      <c r="B5" s="8">
        <f t="shared" si="0"/>
        <v>0.1</v>
      </c>
      <c r="C5" s="5">
        <f t="shared" si="1"/>
        <v>1.2191054859500024E-05</v>
      </c>
      <c r="D5" s="6">
        <f t="shared" si="2"/>
        <v>-4.913958714411189</v>
      </c>
      <c r="G5" s="2" t="s">
        <v>5</v>
      </c>
      <c r="H5" s="3">
        <v>0.0334</v>
      </c>
    </row>
    <row r="6" spans="1:8" ht="12.75">
      <c r="A6" s="7">
        <v>1.5</v>
      </c>
      <c r="B6" s="8">
        <f t="shared" si="0"/>
        <v>0.031622776601683784</v>
      </c>
      <c r="C6" s="5">
        <f t="shared" si="1"/>
        <v>1.2191173480971554E-05</v>
      </c>
      <c r="D6" s="6">
        <f t="shared" si="2"/>
        <v>-4.913954488657103</v>
      </c>
      <c r="G6" s="2"/>
      <c r="H6" s="2"/>
    </row>
    <row r="7" spans="1:8" ht="12.75">
      <c r="A7" s="7">
        <v>2</v>
      </c>
      <c r="B7" s="8">
        <f t="shared" si="0"/>
        <v>0.01</v>
      </c>
      <c r="C7" s="5">
        <f t="shared" si="1"/>
        <v>1.2191548595002578E-05</v>
      </c>
      <c r="D7" s="6">
        <f t="shared" si="2"/>
        <v>-4.9139411259198935</v>
      </c>
      <c r="G7" s="2"/>
      <c r="H7" s="2"/>
    </row>
    <row r="8" spans="1:8" ht="12.75">
      <c r="A8" s="7">
        <v>2.5</v>
      </c>
      <c r="B8" s="8">
        <f t="shared" si="0"/>
        <v>0.0031622776601683764</v>
      </c>
      <c r="C8" s="5">
        <f t="shared" si="1"/>
        <v>1.2192734809738763E-05</v>
      </c>
      <c r="D8" s="6">
        <f t="shared" si="2"/>
        <v>-4.913898871939645</v>
      </c>
      <c r="G8" s="2" t="s">
        <v>6</v>
      </c>
      <c r="H8" s="3">
        <f>H4*H5</f>
        <v>1.2190999999999999E-05</v>
      </c>
    </row>
    <row r="9" spans="1:4" ht="12.75">
      <c r="A9" s="7">
        <v>3</v>
      </c>
      <c r="B9" s="8">
        <f t="shared" si="0"/>
        <v>0.001</v>
      </c>
      <c r="C9" s="5">
        <f t="shared" si="1"/>
        <v>1.2196485950257839E-05</v>
      </c>
      <c r="D9" s="6">
        <f t="shared" si="2"/>
        <v>-4.913765280165053</v>
      </c>
    </row>
    <row r="10" spans="1:4" ht="12.75">
      <c r="A10" s="7">
        <v>3.5</v>
      </c>
      <c r="B10" s="8">
        <f t="shared" si="0"/>
        <v>0.00031622776601683783</v>
      </c>
      <c r="C10" s="5">
        <f t="shared" si="1"/>
        <v>1.2208348099708196E-05</v>
      </c>
      <c r="D10" s="6">
        <f t="shared" si="2"/>
        <v>-4.913343096064562</v>
      </c>
    </row>
    <row r="11" spans="1:4" ht="12.75">
      <c r="A11" s="7">
        <v>4</v>
      </c>
      <c r="B11" s="8">
        <f t="shared" si="0"/>
        <v>0.0001</v>
      </c>
      <c r="C11" s="5">
        <f t="shared" si="1"/>
        <v>1.2245859525783964E-05</v>
      </c>
      <c r="D11" s="6">
        <f t="shared" si="2"/>
        <v>-4.912010726733275</v>
      </c>
    </row>
    <row r="12" spans="1:4" ht="12.75">
      <c r="A12" s="7">
        <v>4.5</v>
      </c>
      <c r="B12" s="8">
        <f t="shared" si="0"/>
        <v>3.162277660168375E-05</v>
      </c>
      <c r="C12" s="5">
        <f t="shared" si="1"/>
        <v>1.2364481229137657E-05</v>
      </c>
      <c r="D12" s="6">
        <f t="shared" si="2"/>
        <v>-4.90782410041463</v>
      </c>
    </row>
    <row r="13" spans="1:4" ht="12.75">
      <c r="A13" s="7">
        <v>5</v>
      </c>
      <c r="B13" s="8">
        <f t="shared" si="0"/>
        <v>1E-05</v>
      </c>
      <c r="C13" s="5">
        <f t="shared" si="1"/>
        <v>1.2739597578396498E-05</v>
      </c>
      <c r="D13" s="6">
        <f t="shared" si="2"/>
        <v>-4.894844290387018</v>
      </c>
    </row>
    <row r="14" spans="1:4" ht="12.75">
      <c r="A14" s="7">
        <v>5.5</v>
      </c>
      <c r="B14" s="8">
        <f t="shared" si="0"/>
        <v>3.1622776601683767E-06</v>
      </c>
      <c r="C14" s="5">
        <f t="shared" si="1"/>
        <v>1.3925835496945073E-05</v>
      </c>
      <c r="D14" s="6">
        <f t="shared" si="2"/>
        <v>-4.8561787393622895</v>
      </c>
    </row>
    <row r="15" spans="1:4" ht="12.75">
      <c r="A15" s="7">
        <v>6</v>
      </c>
      <c r="B15" s="8">
        <f t="shared" si="0"/>
        <v>1E-06</v>
      </c>
      <c r="C15" s="5">
        <f>$H$8+($H$8*$H$2/B15)+($H$8*$H$2*$H$3/B15^2)</f>
        <v>1.7677207839649998E-05</v>
      </c>
      <c r="D15" s="6">
        <f t="shared" si="2"/>
        <v>-4.752586331834018</v>
      </c>
    </row>
    <row r="16" spans="1:4" ht="12.75">
      <c r="A16" s="7">
        <v>6.5</v>
      </c>
      <c r="B16" s="8">
        <f t="shared" si="0"/>
        <v>3.1622776601683734E-07</v>
      </c>
      <c r="C16" s="5">
        <f t="shared" si="1"/>
        <v>2.954167552630075E-05</v>
      </c>
      <c r="D16" s="6">
        <f t="shared" si="2"/>
        <v>-4.529564876282347</v>
      </c>
    </row>
    <row r="17" spans="1:4" ht="12.75">
      <c r="A17" s="7">
        <v>7</v>
      </c>
      <c r="B17" s="8">
        <f t="shared" si="0"/>
        <v>1E-07</v>
      </c>
      <c r="C17" s="5">
        <f t="shared" si="1"/>
        <v>6.707628396499999E-05</v>
      </c>
      <c r="D17" s="6">
        <f t="shared" si="2"/>
        <v>-4.1734310053712305</v>
      </c>
    </row>
    <row r="18" spans="1:4" ht="12.75">
      <c r="A18" s="7">
        <v>7.5</v>
      </c>
      <c r="B18" s="8">
        <f t="shared" si="0"/>
        <v>3.16227766016837E-08</v>
      </c>
      <c r="C18" s="5">
        <f t="shared" si="1"/>
        <v>0.0001859298109480077</v>
      </c>
      <c r="D18" s="6">
        <f t="shared" si="2"/>
        <v>-3.7306509722923225</v>
      </c>
    </row>
    <row r="19" spans="1:4" ht="12.75">
      <c r="A19" s="7">
        <v>8</v>
      </c>
      <c r="B19" s="8">
        <f t="shared" si="0"/>
        <v>1E-08</v>
      </c>
      <c r="C19" s="5">
        <f t="shared" si="1"/>
        <v>0.0005633643964999999</v>
      </c>
      <c r="D19" s="6">
        <f t="shared" si="2"/>
        <v>-3.2492106030232533</v>
      </c>
    </row>
    <row r="20" spans="1:4" ht="12.75">
      <c r="A20" s="7">
        <v>8.5</v>
      </c>
      <c r="B20" s="8">
        <f t="shared" si="0"/>
        <v>3.162277660168378E-09</v>
      </c>
      <c r="C20" s="5">
        <f t="shared" si="1"/>
        <v>0.0017727846779800726</v>
      </c>
      <c r="D20" s="6">
        <f t="shared" si="2"/>
        <v>-2.7513440105039333</v>
      </c>
    </row>
    <row r="21" spans="1:4" ht="12.75">
      <c r="A21" s="7">
        <v>9</v>
      </c>
      <c r="B21" s="8">
        <f t="shared" si="0"/>
        <v>1E-09</v>
      </c>
      <c r="C21" s="5">
        <f t="shared" si="1"/>
        <v>0.005755980649999999</v>
      </c>
      <c r="D21" s="6">
        <f t="shared" si="2"/>
        <v>-2.239880674709781</v>
      </c>
    </row>
    <row r="22" spans="1:4" ht="12.75">
      <c r="A22" s="7">
        <v>9.5</v>
      </c>
      <c r="B22" s="8">
        <f t="shared" si="0"/>
        <v>3.1622776601683744E-10</v>
      </c>
      <c r="C22" s="5">
        <f t="shared" si="1"/>
        <v>0.019938684629800755</v>
      </c>
      <c r="D22" s="6">
        <f t="shared" si="2"/>
        <v>-1.7003034958168375</v>
      </c>
    </row>
    <row r="23" spans="1:4" ht="12.75">
      <c r="A23" s="7">
        <v>10</v>
      </c>
      <c r="B23" s="8">
        <f t="shared" si="0"/>
        <v>1E-10</v>
      </c>
      <c r="C23" s="5">
        <f t="shared" si="1"/>
        <v>0.08065565599999999</v>
      </c>
      <c r="D23" s="6">
        <f t="shared" si="2"/>
        <v>-1.0933651721874706</v>
      </c>
    </row>
    <row r="24" spans="1:4" ht="12.75">
      <c r="A24" s="7">
        <v>10.5</v>
      </c>
      <c r="B24" s="8">
        <f t="shared" si="0"/>
        <v>3.162277660168371E-11</v>
      </c>
      <c r="C24" s="5">
        <f t="shared" si="1"/>
        <v>0.431332812298009</v>
      </c>
      <c r="D24" s="6">
        <f t="shared" si="2"/>
        <v>-0.3651875029995842</v>
      </c>
    </row>
    <row r="25" spans="1:4" ht="12.75">
      <c r="A25" s="7">
        <v>11</v>
      </c>
      <c r="B25" s="8">
        <f t="shared" si="0"/>
        <v>1E-11</v>
      </c>
      <c r="C25" s="5">
        <f t="shared" si="1"/>
        <v>3.1270036909999996</v>
      </c>
      <c r="D25" s="6">
        <f t="shared" si="2"/>
        <v>0.4951283938684486</v>
      </c>
    </row>
    <row r="26" spans="1:4" ht="12.75">
      <c r="A26" s="7">
        <v>11.5</v>
      </c>
      <c r="B26" s="8">
        <f t="shared" si="0"/>
        <v>3.162277660168367E-12</v>
      </c>
      <c r="C26" s="5">
        <f t="shared" si="1"/>
        <v>27.518786903980278</v>
      </c>
      <c r="D26" s="6">
        <f t="shared" si="2"/>
        <v>1.4396292852132035</v>
      </c>
    </row>
    <row r="27" spans="1:4" ht="12.75">
      <c r="A27" s="7">
        <v>12</v>
      </c>
      <c r="B27" s="8">
        <f t="shared" si="0"/>
        <v>1E-12</v>
      </c>
      <c r="C27" s="5">
        <f t="shared" si="1"/>
        <v>263.32561219099995</v>
      </c>
      <c r="D27" s="6">
        <f t="shared" si="2"/>
        <v>2.4204931025251955</v>
      </c>
    </row>
    <row r="28" spans="1:4" ht="12.75">
      <c r="A28" s="7">
        <v>12.5</v>
      </c>
      <c r="B28" s="8">
        <f t="shared" si="0"/>
        <v>3.1622776601683746E-13</v>
      </c>
      <c r="C28" s="5">
        <f t="shared" si="1"/>
        <v>2595.7446093208077</v>
      </c>
      <c r="D28" s="6">
        <f t="shared" si="2"/>
        <v>3.414261960771291</v>
      </c>
    </row>
    <row r="29" spans="1:4" ht="12.75">
      <c r="A29" s="7">
        <v>13</v>
      </c>
      <c r="B29" s="8">
        <f t="shared" si="0"/>
        <v>1E-13</v>
      </c>
      <c r="C29" s="5">
        <f t="shared" si="1"/>
        <v>25838.824512190993</v>
      </c>
      <c r="D29" s="6">
        <f t="shared" si="2"/>
        <v>4.412272752377183</v>
      </c>
    </row>
    <row r="30" spans="1:4" ht="12.75">
      <c r="A30" s="7">
        <v>13.5</v>
      </c>
      <c r="B30" s="8">
        <f t="shared" si="0"/>
        <v>3.1622776601683714E-14</v>
      </c>
      <c r="C30" s="5">
        <f t="shared" si="1"/>
        <v>258013.13098349026</v>
      </c>
      <c r="D30" s="6">
        <f t="shared" si="2"/>
        <v>5.41164180894213</v>
      </c>
    </row>
    <row r="31" spans="1:4" ht="12.75">
      <c r="A31" s="7">
        <v>14</v>
      </c>
      <c r="B31" s="8">
        <f t="shared" si="0"/>
        <v>1E-14</v>
      </c>
      <c r="C31" s="5">
        <f t="shared" si="1"/>
        <v>2578945.0950121908</v>
      </c>
      <c r="D31" s="6">
        <f t="shared" si="2"/>
        <v>6.411442096233689</v>
      </c>
    </row>
  </sheetData>
  <printOptions/>
  <pageMargins left="0.75" right="0.75" top="1" bottom="1" header="0.5" footer="0.5"/>
  <pageSetup fitToHeight="1" fitToWidth="1" horizontalDpi="600" verticalDpi="600" orientation="portrait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3"/>
  <sheetViews>
    <sheetView workbookViewId="0" topLeftCell="A1">
      <selection activeCell="A1" sqref="A1:M65"/>
    </sheetView>
  </sheetViews>
  <sheetFormatPr defaultColWidth="9.140625" defaultRowHeight="12.75"/>
  <cols>
    <col min="3" max="3" width="15.8515625" style="0" customWidth="1"/>
    <col min="4" max="4" width="15.7109375" style="0" customWidth="1"/>
    <col min="5" max="5" width="13.421875" style="0" customWidth="1"/>
    <col min="6" max="6" width="14.28125" style="0" bestFit="1" customWidth="1"/>
  </cols>
  <sheetData>
    <row r="2" spans="1:10" ht="12.75">
      <c r="A2" s="4" t="s">
        <v>0</v>
      </c>
      <c r="B2" s="4" t="s">
        <v>1</v>
      </c>
      <c r="C2" s="4" t="s">
        <v>10</v>
      </c>
      <c r="D2" s="4" t="s">
        <v>12</v>
      </c>
      <c r="E2" s="4" t="s">
        <v>8</v>
      </c>
      <c r="F2" s="4" t="s">
        <v>9</v>
      </c>
      <c r="I2" s="2" t="s">
        <v>2</v>
      </c>
      <c r="J2" s="3">
        <v>4.5E-07</v>
      </c>
    </row>
    <row r="3" spans="1:10" ht="12.75">
      <c r="A3" s="7">
        <v>0</v>
      </c>
      <c r="B3" s="8">
        <f>10^-A3</f>
        <v>1</v>
      </c>
      <c r="C3" s="5">
        <f aca="true" t="shared" si="0" ref="C3:C31">$J$8+($J$8*$J$2/B3)+($J$8*$J$2*$J$3/B3^2)</f>
        <v>1.219100548595E-05</v>
      </c>
      <c r="D3" s="5">
        <f aca="true" t="shared" si="1" ref="D3:D31">($J$2*$J$8/B3)+(2*$J$2*$J$3*$J$8/B3^2)+($J$6/B3)</f>
        <v>5.495950000515679E-12</v>
      </c>
      <c r="E3" s="9">
        <f>LOG(D3)</f>
        <v>-11.25995722693084</v>
      </c>
      <c r="F3" s="5"/>
      <c r="I3" s="2" t="s">
        <v>3</v>
      </c>
      <c r="J3" s="3">
        <v>4.7E-11</v>
      </c>
    </row>
    <row r="4" spans="1:10" ht="12.75">
      <c r="A4" s="7">
        <v>0.5</v>
      </c>
      <c r="B4" s="8">
        <f aca="true" t="shared" si="2" ref="B4:B31">10^-A4</f>
        <v>0.31622776601683794</v>
      </c>
      <c r="C4" s="5">
        <f t="shared" si="0"/>
        <v>1.2191017348097131E-05</v>
      </c>
      <c r="D4" s="5">
        <f t="shared" si="1"/>
        <v>1.7379719911559192E-11</v>
      </c>
      <c r="E4" s="9">
        <f aca="true" t="shared" si="3" ref="E4:E31">LOG(D4)</f>
        <v>-10.75995722684273</v>
      </c>
      <c r="F4" s="5">
        <f aca="true" t="shared" si="4" ref="F4:F31">($J$2*$J$8/B4)+(2*$J$2*$J$3*$J$8/B4^2)+($J$6/B4)-B4</f>
        <v>-0.31622776599945823</v>
      </c>
      <c r="I4" s="2" t="s">
        <v>4</v>
      </c>
      <c r="J4" s="3">
        <v>0.000365</v>
      </c>
    </row>
    <row r="5" spans="1:10" ht="12.75">
      <c r="A5" s="7">
        <v>1</v>
      </c>
      <c r="B5" s="8">
        <f t="shared" si="2"/>
        <v>0.1</v>
      </c>
      <c r="C5" s="5">
        <f t="shared" si="0"/>
        <v>1.2191054859500024E-05</v>
      </c>
      <c r="D5" s="5">
        <f t="shared" si="1"/>
        <v>5.495950005156792E-11</v>
      </c>
      <c r="E5" s="9">
        <f t="shared" si="3"/>
        <v>-10.259957226564095</v>
      </c>
      <c r="F5" s="5">
        <f t="shared" si="4"/>
        <v>-0.09999999994504051</v>
      </c>
      <c r="I5" s="2" t="s">
        <v>5</v>
      </c>
      <c r="J5" s="3">
        <v>0.0334</v>
      </c>
    </row>
    <row r="6" spans="1:10" ht="12.75">
      <c r="A6" s="7">
        <v>1.5</v>
      </c>
      <c r="B6" s="8">
        <f t="shared" si="2"/>
        <v>0.031622776601683784</v>
      </c>
      <c r="C6" s="5">
        <f t="shared" si="0"/>
        <v>1.2191173480971554E-05</v>
      </c>
      <c r="D6" s="5">
        <f t="shared" si="1"/>
        <v>1.7379719957970337E-10</v>
      </c>
      <c r="E6" s="9">
        <f t="shared" si="3"/>
        <v>-9.759957225682982</v>
      </c>
      <c r="F6" s="5">
        <f t="shared" si="4"/>
        <v>-0.031622776427886586</v>
      </c>
      <c r="I6" s="2" t="s">
        <v>7</v>
      </c>
      <c r="J6" s="3">
        <v>1E-14</v>
      </c>
    </row>
    <row r="7" spans="1:10" ht="12.75">
      <c r="A7" s="7">
        <v>2</v>
      </c>
      <c r="B7" s="8">
        <f t="shared" si="2"/>
        <v>0.01</v>
      </c>
      <c r="C7" s="5">
        <f t="shared" si="0"/>
        <v>1.2191548595002578E-05</v>
      </c>
      <c r="D7" s="5">
        <f t="shared" si="1"/>
        <v>5.495950051567929E-10</v>
      </c>
      <c r="E7" s="9">
        <f t="shared" si="3"/>
        <v>-9.25995722289665</v>
      </c>
      <c r="F7" s="5">
        <f t="shared" si="4"/>
        <v>-0.009999999450404995</v>
      </c>
      <c r="I7" s="2"/>
      <c r="J7" s="2"/>
    </row>
    <row r="8" spans="1:10" ht="12.75">
      <c r="A8" s="7">
        <v>2.5</v>
      </c>
      <c r="B8" s="8">
        <f t="shared" si="2"/>
        <v>0.0031622776601683764</v>
      </c>
      <c r="C8" s="5">
        <f t="shared" si="0"/>
        <v>1.2192734809738763E-05</v>
      </c>
      <c r="D8" s="5">
        <f t="shared" si="1"/>
        <v>1.7379720422081718E-09</v>
      </c>
      <c r="E8" s="9">
        <f t="shared" si="3"/>
        <v>-8.759957214085498</v>
      </c>
      <c r="F8" s="5">
        <f t="shared" si="4"/>
        <v>-0.003162275922196334</v>
      </c>
      <c r="I8" s="2" t="s">
        <v>6</v>
      </c>
      <c r="J8" s="3">
        <f>J4*J5</f>
        <v>1.2190999999999999E-05</v>
      </c>
    </row>
    <row r="9" spans="1:6" ht="12.75">
      <c r="A9" s="7">
        <v>3</v>
      </c>
      <c r="B9" s="8">
        <f t="shared" si="2"/>
        <v>0.001</v>
      </c>
      <c r="C9" s="5">
        <f t="shared" si="0"/>
        <v>1.2196485950257839E-05</v>
      </c>
      <c r="D9" s="5">
        <f t="shared" si="1"/>
        <v>5.495950515679299E-09</v>
      </c>
      <c r="E9" s="9">
        <f t="shared" si="3"/>
        <v>-8.25995718622219</v>
      </c>
      <c r="F9" s="5">
        <f t="shared" si="4"/>
        <v>-0.0009999945040494844</v>
      </c>
    </row>
    <row r="10" spans="1:6" ht="12.75">
      <c r="A10" s="7">
        <v>3.5</v>
      </c>
      <c r="B10" s="8">
        <f t="shared" si="2"/>
        <v>0.00031622776601683783</v>
      </c>
      <c r="C10" s="5">
        <f t="shared" si="0"/>
        <v>1.2208348099708196E-05</v>
      </c>
      <c r="D10" s="5">
        <f t="shared" si="1"/>
        <v>1.7379725063195407E-08</v>
      </c>
      <c r="E10" s="9">
        <f t="shared" si="3"/>
        <v>-7.759957098110687</v>
      </c>
      <c r="F10" s="5">
        <f t="shared" si="4"/>
        <v>-0.00031621038629177465</v>
      </c>
    </row>
    <row r="11" spans="1:6" ht="12.75">
      <c r="A11" s="7">
        <v>4</v>
      </c>
      <c r="B11" s="8">
        <f t="shared" si="2"/>
        <v>0.0001</v>
      </c>
      <c r="C11" s="5">
        <f t="shared" si="0"/>
        <v>1.2245859525783964E-05</v>
      </c>
      <c r="D11" s="5">
        <f t="shared" si="1"/>
        <v>5.495955156792999E-08</v>
      </c>
      <c r="E11" s="9">
        <f t="shared" si="3"/>
        <v>-7.259956819477765</v>
      </c>
      <c r="F11" s="5">
        <f t="shared" si="4"/>
        <v>-9.994504044843207E-05</v>
      </c>
    </row>
    <row r="12" spans="1:6" ht="12.75">
      <c r="A12" s="7">
        <v>4.5</v>
      </c>
      <c r="B12" s="8">
        <f t="shared" si="2"/>
        <v>3.162277660168375E-05</v>
      </c>
      <c r="C12" s="5">
        <f t="shared" si="0"/>
        <v>1.2364481229137657E-05</v>
      </c>
      <c r="D12" s="5">
        <f t="shared" si="1"/>
        <v>1.7379771474332427E-07</v>
      </c>
      <c r="E12" s="9">
        <f t="shared" si="3"/>
        <v>-6.759955938364274</v>
      </c>
      <c r="F12" s="5">
        <f t="shared" si="4"/>
        <v>-3.1448978886940427E-05</v>
      </c>
    </row>
    <row r="13" spans="1:6" ht="12.75">
      <c r="A13" s="7">
        <v>5</v>
      </c>
      <c r="B13" s="8">
        <f t="shared" si="2"/>
        <v>1E-05</v>
      </c>
      <c r="C13" s="5">
        <f t="shared" si="0"/>
        <v>1.2739597578396498E-05</v>
      </c>
      <c r="D13" s="5">
        <f t="shared" si="1"/>
        <v>5.496001567929999E-07</v>
      </c>
      <c r="E13" s="9">
        <f t="shared" si="3"/>
        <v>-6.259953152050535</v>
      </c>
      <c r="F13" s="5">
        <f t="shared" si="4"/>
        <v>-9.450399843207E-06</v>
      </c>
    </row>
    <row r="14" spans="1:6" ht="12.75">
      <c r="A14" s="7">
        <v>5.5</v>
      </c>
      <c r="B14" s="8">
        <f t="shared" si="2"/>
        <v>3.1622776601683767E-06</v>
      </c>
      <c r="C14" s="5">
        <f t="shared" si="0"/>
        <v>1.3925835496945073E-05</v>
      </c>
      <c r="D14" s="5">
        <f t="shared" si="1"/>
        <v>1.7380235585702417E-06</v>
      </c>
      <c r="E14" s="9">
        <f t="shared" si="3"/>
        <v>-5.759944341070486</v>
      </c>
      <c r="F14" s="5">
        <f t="shared" si="4"/>
        <v>-1.424254101598135E-06</v>
      </c>
    </row>
    <row r="15" spans="1:6" ht="12.75">
      <c r="A15" s="7">
        <v>6</v>
      </c>
      <c r="B15" s="8">
        <f t="shared" si="2"/>
        <v>1E-06</v>
      </c>
      <c r="C15" s="5">
        <f t="shared" si="0"/>
        <v>1.7677207839649998E-05</v>
      </c>
      <c r="D15" s="5">
        <f t="shared" si="1"/>
        <v>5.496465679299999E-06</v>
      </c>
      <c r="E15" s="9">
        <f t="shared" si="3"/>
        <v>-5.259916479481481</v>
      </c>
      <c r="F15" s="5">
        <f t="shared" si="4"/>
        <v>4.496465679299999E-06</v>
      </c>
    </row>
    <row r="16" spans="1:6" ht="12.75">
      <c r="A16" s="7">
        <v>6.5</v>
      </c>
      <c r="B16" s="8">
        <f t="shared" si="2"/>
        <v>3.1622776601683734E-07</v>
      </c>
      <c r="C16" s="5">
        <f t="shared" si="0"/>
        <v>2.954167552630075E-05</v>
      </c>
      <c r="D16" s="5">
        <f t="shared" si="1"/>
        <v>1.7384876699402438E-05</v>
      </c>
      <c r="E16" s="9">
        <f t="shared" si="3"/>
        <v>-4.759828385162433</v>
      </c>
      <c r="F16" s="5">
        <f t="shared" si="4"/>
        <v>1.70686489333856E-05</v>
      </c>
    </row>
    <row r="17" spans="1:6" ht="12.75">
      <c r="A17" s="7">
        <v>7</v>
      </c>
      <c r="B17" s="8">
        <f t="shared" si="2"/>
        <v>1E-07</v>
      </c>
      <c r="C17" s="5">
        <f t="shared" si="0"/>
        <v>6.707628396499999E-05</v>
      </c>
      <c r="D17" s="5">
        <f t="shared" si="1"/>
        <v>5.5011067929999996E-05</v>
      </c>
      <c r="E17" s="9">
        <f t="shared" si="3"/>
        <v>-4.259549924008529</v>
      </c>
      <c r="F17" s="5">
        <f t="shared" si="4"/>
        <v>5.4911067929999994E-05</v>
      </c>
    </row>
    <row r="18" spans="1:6" ht="12.75">
      <c r="A18" s="7">
        <v>7.5</v>
      </c>
      <c r="B18" s="8">
        <f t="shared" si="2"/>
        <v>3.16227766016837E-08</v>
      </c>
      <c r="C18" s="5">
        <f t="shared" si="0"/>
        <v>0.0001859298109480077</v>
      </c>
      <c r="D18" s="5">
        <f t="shared" si="1"/>
        <v>0.00017431287836402453</v>
      </c>
      <c r="E18" s="9">
        <f t="shared" si="3"/>
        <v>-3.758670525708027</v>
      </c>
      <c r="F18" s="5">
        <f t="shared" si="4"/>
        <v>0.00017428125558742284</v>
      </c>
    </row>
    <row r="19" spans="1:6" ht="12.75">
      <c r="A19" s="7">
        <v>8</v>
      </c>
      <c r="B19" s="8">
        <f t="shared" si="2"/>
        <v>1E-08</v>
      </c>
      <c r="C19" s="5">
        <f t="shared" si="0"/>
        <v>0.0005633643964999999</v>
      </c>
      <c r="D19" s="5">
        <f t="shared" si="1"/>
        <v>0.0005547517929999999</v>
      </c>
      <c r="E19" s="9">
        <f t="shared" si="3"/>
        <v>-3.2559012854208795</v>
      </c>
      <c r="F19" s="5">
        <f t="shared" si="4"/>
        <v>0.0005547417929999998</v>
      </c>
    </row>
    <row r="20" spans="1:6" ht="12.75">
      <c r="A20" s="7">
        <v>8.5</v>
      </c>
      <c r="B20" s="8">
        <f t="shared" si="2"/>
        <v>3.162277660168378E-09</v>
      </c>
      <c r="C20" s="5">
        <f t="shared" si="0"/>
        <v>0.0017727846779800726</v>
      </c>
      <c r="D20" s="5">
        <f t="shared" si="1"/>
        <v>0.001789539920640241</v>
      </c>
      <c r="E20" s="9">
        <f t="shared" si="3"/>
        <v>-2.7472586090256446</v>
      </c>
      <c r="F20" s="5">
        <f t="shared" si="4"/>
        <v>0.0017895367583625808</v>
      </c>
    </row>
    <row r="21" spans="1:6" ht="12.75">
      <c r="A21" s="7">
        <v>9</v>
      </c>
      <c r="B21" s="8">
        <f t="shared" si="2"/>
        <v>1E-09</v>
      </c>
      <c r="C21" s="5">
        <f t="shared" si="0"/>
        <v>0.005755980649999999</v>
      </c>
      <c r="D21" s="5">
        <f t="shared" si="1"/>
        <v>0.006011629299999998</v>
      </c>
      <c r="E21" s="9">
        <f t="shared" si="3"/>
        <v>-2.2210078075142814</v>
      </c>
      <c r="F21" s="5">
        <f t="shared" si="4"/>
        <v>0.006011628299999998</v>
      </c>
    </row>
    <row r="22" spans="1:6" ht="12.75">
      <c r="A22" s="7">
        <v>9.5</v>
      </c>
      <c r="B22" s="8">
        <f t="shared" si="2"/>
        <v>3.1622776601683744E-10</v>
      </c>
      <c r="C22" s="5">
        <f t="shared" si="0"/>
        <v>0.019938684629800755</v>
      </c>
      <c r="D22" s="5">
        <f t="shared" si="1"/>
        <v>0.022536512906402444</v>
      </c>
      <c r="E22" s="9">
        <f t="shared" si="3"/>
        <v>-1.6471132818420606</v>
      </c>
      <c r="F22" s="5">
        <f t="shared" si="4"/>
        <v>0.022536512590174678</v>
      </c>
    </row>
    <row r="23" spans="1:6" ht="12.75">
      <c r="A23" s="7">
        <v>10</v>
      </c>
      <c r="B23" s="8">
        <f t="shared" si="2"/>
        <v>1E-10</v>
      </c>
      <c r="C23" s="5">
        <f t="shared" si="0"/>
        <v>0.08065565599999999</v>
      </c>
      <c r="D23" s="5">
        <f t="shared" si="1"/>
        <v>0.10652742999999998</v>
      </c>
      <c r="E23" s="9">
        <f t="shared" si="3"/>
        <v>-0.972538550311698</v>
      </c>
      <c r="F23" s="5">
        <f t="shared" si="4"/>
        <v>0.10652742989999998</v>
      </c>
    </row>
    <row r="24" spans="1:6" ht="12.75">
      <c r="A24" s="7">
        <v>10.5</v>
      </c>
      <c r="B24" s="8">
        <f t="shared" si="2"/>
        <v>3.162277660168371E-11</v>
      </c>
      <c r="C24" s="5">
        <f t="shared" si="0"/>
        <v>0.431332812298009</v>
      </c>
      <c r="D24" s="5">
        <f t="shared" si="1"/>
        <v>0.6894764990640272</v>
      </c>
      <c r="E24" s="9">
        <f t="shared" si="3"/>
        <v>-0.16148053224484335</v>
      </c>
      <c r="F24" s="5">
        <f t="shared" si="4"/>
        <v>0.6894764990324044</v>
      </c>
    </row>
    <row r="25" spans="1:6" ht="12.75">
      <c r="A25" s="7">
        <v>11</v>
      </c>
      <c r="B25" s="8">
        <f t="shared" si="2"/>
        <v>1E-11</v>
      </c>
      <c r="C25" s="5">
        <f t="shared" si="0"/>
        <v>3.1270036909999996</v>
      </c>
      <c r="D25" s="5">
        <f t="shared" si="1"/>
        <v>5.706388</v>
      </c>
      <c r="E25" s="9">
        <f t="shared" si="3"/>
        <v>0.7563612977329298</v>
      </c>
      <c r="F25" s="5">
        <f t="shared" si="4"/>
        <v>5.70638799999</v>
      </c>
    </row>
    <row r="26" spans="1:6" ht="12.75">
      <c r="A26" s="7">
        <v>11.5</v>
      </c>
      <c r="B26" s="8">
        <f t="shared" si="2"/>
        <v>3.162277660168367E-12</v>
      </c>
      <c r="C26" s="5">
        <f t="shared" si="0"/>
        <v>27.518786903980278</v>
      </c>
      <c r="D26" s="5">
        <f t="shared" si="1"/>
        <v>53.30590199064064</v>
      </c>
      <c r="E26" s="9">
        <f t="shared" si="3"/>
        <v>1.7267752964574223</v>
      </c>
      <c r="F26" s="5">
        <f t="shared" si="4"/>
        <v>53.30590199063748</v>
      </c>
    </row>
    <row r="27" spans="1:6" ht="12.75">
      <c r="A27" s="7">
        <v>12</v>
      </c>
      <c r="B27" s="8">
        <f t="shared" si="2"/>
        <v>1E-12</v>
      </c>
      <c r="C27" s="5">
        <f t="shared" si="0"/>
        <v>263.32561219099995</v>
      </c>
      <c r="D27" s="5">
        <f t="shared" si="1"/>
        <v>521.1752499999999</v>
      </c>
      <c r="E27" s="9">
        <f t="shared" si="3"/>
        <v>2.7169837833957913</v>
      </c>
      <c r="F27" s="5">
        <f t="shared" si="4"/>
        <v>521.1752499999989</v>
      </c>
    </row>
    <row r="28" spans="1:6" ht="12.75">
      <c r="A28" s="7">
        <v>12.5</v>
      </c>
      <c r="B28" s="8">
        <f t="shared" si="2"/>
        <v>3.1622776601683746E-13</v>
      </c>
      <c r="C28" s="5">
        <f t="shared" si="0"/>
        <v>2595.7446093208077</v>
      </c>
      <c r="D28" s="5">
        <f t="shared" si="1"/>
        <v>5174.172719906416</v>
      </c>
      <c r="E28" s="9">
        <f t="shared" si="3"/>
        <v>3.713840921877679</v>
      </c>
      <c r="F28" s="5">
        <f t="shared" si="4"/>
        <v>5174.172719906416</v>
      </c>
    </row>
    <row r="29" spans="1:6" ht="12.75">
      <c r="A29" s="7">
        <v>13</v>
      </c>
      <c r="B29" s="8">
        <f t="shared" si="2"/>
        <v>1E-13</v>
      </c>
      <c r="C29" s="5">
        <f t="shared" si="0"/>
        <v>25838.824512190993</v>
      </c>
      <c r="D29" s="5">
        <f t="shared" si="1"/>
        <v>51622.88949999998</v>
      </c>
      <c r="E29" s="9">
        <f t="shared" si="3"/>
        <v>4.7128423097542385</v>
      </c>
      <c r="F29" s="5">
        <f t="shared" si="4"/>
        <v>51622.88949999998</v>
      </c>
    </row>
    <row r="30" spans="1:6" ht="12.75">
      <c r="A30" s="7">
        <v>13.5</v>
      </c>
      <c r="B30" s="8">
        <f t="shared" si="2"/>
        <v>3.1622776601683714E-14</v>
      </c>
      <c r="C30" s="5">
        <f t="shared" si="0"/>
        <v>258013.13098349026</v>
      </c>
      <c r="D30" s="5">
        <f t="shared" si="1"/>
        <v>515853.09719906654</v>
      </c>
      <c r="E30" s="9">
        <f t="shared" si="3"/>
        <v>5.7125260424039634</v>
      </c>
      <c r="F30" s="5">
        <f t="shared" si="4"/>
        <v>515853.09719906654</v>
      </c>
    </row>
    <row r="31" spans="1:6" ht="12.75">
      <c r="A31" s="7">
        <v>14</v>
      </c>
      <c r="B31" s="8">
        <f t="shared" si="2"/>
        <v>1E-14</v>
      </c>
      <c r="C31" s="5">
        <f t="shared" si="0"/>
        <v>2578945.0950121908</v>
      </c>
      <c r="D31" s="5">
        <f t="shared" si="1"/>
        <v>5157342.594999999</v>
      </c>
      <c r="E31" s="9">
        <f t="shared" si="3"/>
        <v>6.712425981935328</v>
      </c>
      <c r="F31" s="5">
        <f t="shared" si="4"/>
        <v>5157342.594999999</v>
      </c>
    </row>
    <row r="33" ht="12.75">
      <c r="C33" s="1"/>
    </row>
  </sheetData>
  <printOptions/>
  <pageMargins left="0.75" right="0.75" top="1" bottom="1" header="0.5" footer="0.5"/>
  <pageSetup fitToHeight="1" fitToWidth="1"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Malaspina University-College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kroghe</dc:creator>
  <cp:keywords/>
  <dc:description/>
  <cp:lastModifiedBy>Erik Krogh</cp:lastModifiedBy>
  <cp:lastPrinted>2008-10-23T21:45:24Z</cp:lastPrinted>
  <dcterms:created xsi:type="dcterms:W3CDTF">2002-10-06T22:31:12Z</dcterms:created>
  <dcterms:modified xsi:type="dcterms:W3CDTF">2008-10-23T21:45:28Z</dcterms:modified>
  <cp:category/>
  <cp:version/>
  <cp:contentType/>
  <cp:contentStatus/>
</cp:coreProperties>
</file>